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8475" windowHeight="5895"/>
  </bookViews>
  <sheets>
    <sheet name="Planilha Orçamentária" sheetId="1" r:id="rId1"/>
    <sheet name="Cronograma Físico-Financeiro" sheetId="2" r:id="rId2"/>
    <sheet name="." sheetId="3" r:id="rId3"/>
  </sheets>
  <calcPr calcId="124519"/>
</workbook>
</file>

<file path=xl/calcChain.xml><?xml version="1.0" encoding="utf-8"?>
<calcChain xmlns="http://schemas.openxmlformats.org/spreadsheetml/2006/main">
  <c r="I27" i="1"/>
  <c r="H27"/>
  <c r="J27" s="1"/>
  <c r="I26"/>
  <c r="H26"/>
  <c r="H24"/>
  <c r="I24"/>
  <c r="I22"/>
  <c r="I23"/>
  <c r="I25"/>
  <c r="H22"/>
  <c r="H23"/>
  <c r="H25"/>
  <c r="I21"/>
  <c r="H21"/>
  <c r="I18"/>
  <c r="H18"/>
  <c r="J18" s="1"/>
  <c r="M18" s="1"/>
  <c r="K18" s="1"/>
  <c r="A14" i="2"/>
  <c r="A12"/>
  <c r="A10"/>
  <c r="A8"/>
  <c r="J23" i="1" l="1"/>
  <c r="M23" s="1"/>
  <c r="J24"/>
  <c r="J22"/>
  <c r="M22" s="1"/>
  <c r="K22" s="1"/>
  <c r="M24"/>
  <c r="K24" s="1"/>
  <c r="M27"/>
  <c r="K27" s="1"/>
  <c r="J26"/>
  <c r="J25"/>
  <c r="K23"/>
  <c r="J21"/>
  <c r="M21" s="1"/>
  <c r="K21" s="1"/>
  <c r="I40"/>
  <c r="H40"/>
  <c r="I36"/>
  <c r="H36"/>
  <c r="I19"/>
  <c r="I20"/>
  <c r="I17"/>
  <c r="H19"/>
  <c r="H20"/>
  <c r="H17"/>
  <c r="I13"/>
  <c r="H13"/>
  <c r="H14" s="1"/>
  <c r="H28" l="1"/>
  <c r="I28"/>
  <c r="H37"/>
  <c r="M26"/>
  <c r="K26" s="1"/>
  <c r="M25"/>
  <c r="K25" s="1"/>
  <c r="H41"/>
  <c r="J36"/>
  <c r="M36" s="1"/>
  <c r="K36" s="1"/>
  <c r="J40"/>
  <c r="M40" s="1"/>
  <c r="I41"/>
  <c r="I14"/>
  <c r="I37"/>
  <c r="J20"/>
  <c r="M20" s="1"/>
  <c r="K20" s="1"/>
  <c r="J17"/>
  <c r="J19"/>
  <c r="M19" s="1"/>
  <c r="K19" s="1"/>
  <c r="J13"/>
  <c r="J41" l="1"/>
  <c r="M41" s="1"/>
  <c r="J37"/>
  <c r="J28"/>
  <c r="M28" s="1"/>
  <c r="K40"/>
  <c r="K41"/>
  <c r="E14" i="2" s="1"/>
  <c r="M17" i="1"/>
  <c r="K17" s="1"/>
  <c r="K28" s="1"/>
  <c r="E10" i="2" s="1"/>
  <c r="B10" s="1"/>
  <c r="J14" i="1"/>
  <c r="M14" s="1"/>
  <c r="M13"/>
  <c r="K13" s="1"/>
  <c r="B14" i="2" l="1"/>
  <c r="M37" i="1"/>
  <c r="J44"/>
  <c r="K37"/>
  <c r="B11" i="2"/>
  <c r="K14" i="1"/>
  <c r="B15" i="2" l="1"/>
  <c r="C21"/>
  <c r="C19"/>
  <c r="D10"/>
  <c r="E12"/>
  <c r="K44" i="1"/>
  <c r="E16" i="2" s="1"/>
  <c r="E8"/>
  <c r="B12" l="1"/>
  <c r="E21"/>
  <c r="E13"/>
  <c r="E15"/>
  <c r="E11"/>
  <c r="E9"/>
  <c r="B8"/>
  <c r="B13" l="1"/>
  <c r="B19"/>
  <c r="B21"/>
  <c r="B9"/>
  <c r="B20"/>
  <c r="D21"/>
  <c r="D19"/>
  <c r="E17"/>
  <c r="B18" l="1"/>
</calcChain>
</file>

<file path=xl/sharedStrings.xml><?xml version="1.0" encoding="utf-8"?>
<sst xmlns="http://schemas.openxmlformats.org/spreadsheetml/2006/main" count="111" uniqueCount="85">
  <si>
    <t>m²</t>
  </si>
  <si>
    <t>TOTAL</t>
  </si>
  <si>
    <t>DESCRIÇÃO</t>
  </si>
  <si>
    <t>ITEM</t>
  </si>
  <si>
    <t>QTDE.</t>
  </si>
  <si>
    <t>UNID</t>
  </si>
  <si>
    <t>PREÇO UNITÁRIO</t>
  </si>
  <si>
    <t>PREÇO TOTAL</t>
  </si>
  <si>
    <t>MATERIAL</t>
  </si>
  <si>
    <t>M.O</t>
  </si>
  <si>
    <t>1.1</t>
  </si>
  <si>
    <t>CÓDIGO SINAPI</t>
  </si>
  <si>
    <t>TOTAL + BDI</t>
  </si>
  <si>
    <t>TOTAL(R$)</t>
  </si>
  <si>
    <t>TOTAL + BDI(R$)</t>
  </si>
  <si>
    <t xml:space="preserve">TOTAL DO ORÇAMENTO </t>
  </si>
  <si>
    <r>
      <t>AGENTE EXECUTOR:</t>
    </r>
    <r>
      <rPr>
        <sz val="10"/>
        <rFont val="Arial"/>
        <family val="2"/>
      </rPr>
      <t xml:space="preserve"> Prefeitura Municipal de São Vicente do Sul                                                                                                        </t>
    </r>
  </si>
  <si>
    <t>PREFEITURA MUNICIPAL DE SÃO VICENTE DO SUL</t>
  </si>
  <si>
    <t>CNPJ 87.572.079/0001-03</t>
  </si>
  <si>
    <t>RUA GENERAL JOÃO ANTONIO N° 1305</t>
  </si>
  <si>
    <t>NILTON LOPES FURLAN</t>
  </si>
  <si>
    <t>SERVIÇOS PRELIMINARES</t>
  </si>
  <si>
    <t>Placa de Obra em chapa de aço galvanizado</t>
  </si>
  <si>
    <t>2.1</t>
  </si>
  <si>
    <t>2.2</t>
  </si>
  <si>
    <t>2.3</t>
  </si>
  <si>
    <t>TOTAL DE SUPRA ESTRUTURAS</t>
  </si>
  <si>
    <t>un</t>
  </si>
  <si>
    <t>m</t>
  </si>
  <si>
    <t>PINTURA</t>
  </si>
  <si>
    <t xml:space="preserve">                                                                                             PLANILHA ORÇAMENTÁRIA</t>
  </si>
  <si>
    <t>TOTAL DE PINTURA</t>
  </si>
  <si>
    <t>SERVIÇOS FINAIS</t>
  </si>
  <si>
    <t>TOTAL DE SERVIÇOS FINAIS</t>
  </si>
  <si>
    <t>TOTAL DE SERVIÇOS PRELIMINARES</t>
  </si>
  <si>
    <t>BDI:  25%</t>
  </si>
  <si>
    <t>BDI INCLUSO NO VALOR DA OBRA</t>
  </si>
  <si>
    <t>1° Mês</t>
  </si>
  <si>
    <t>2° Mês</t>
  </si>
  <si>
    <t>3° Mês</t>
  </si>
  <si>
    <t>INCIDÊNCIA</t>
  </si>
  <si>
    <t>Percentual por Periodo (%)</t>
  </si>
  <si>
    <t>Valor por Periodo (R$)</t>
  </si>
  <si>
    <t>Percentual acumulado</t>
  </si>
  <si>
    <t>Total Acumulado</t>
  </si>
  <si>
    <t>Nilton Lopes Furlan</t>
  </si>
  <si>
    <t>Arquiteto e urbanista</t>
  </si>
  <si>
    <t>Obra: Reforna Farmacia Hospitalar</t>
  </si>
  <si>
    <t>CAU-RS: A62990-1</t>
  </si>
  <si>
    <t>________________________________________</t>
  </si>
  <si>
    <t xml:space="preserve">                                       PREFEITURA MUNICIPAL DE SÃO VICENTE DO SUL</t>
  </si>
  <si>
    <t xml:space="preserve">                                                           RUA GENERAL JOÃO ANTONIO N° 1305</t>
  </si>
  <si>
    <t xml:space="preserve">                                                                      CNPJ 87.572.079/0001-03</t>
  </si>
  <si>
    <t>CRONOGRAMA FISICO-FINANCEIRO</t>
  </si>
  <si>
    <r>
      <t>EMPREENDIMENTO:</t>
    </r>
    <r>
      <rPr>
        <sz val="10"/>
        <rFont val="Arial"/>
        <family val="2"/>
      </rPr>
      <t xml:space="preserve"> Conclusão Pavilhão do Produtor</t>
    </r>
  </si>
  <si>
    <t>LOCAL: Rua 7 de Setembro - São Vicente do Sul</t>
  </si>
  <si>
    <t>COBERTURA</t>
  </si>
  <si>
    <t>2.4</t>
  </si>
  <si>
    <t>2.5</t>
  </si>
  <si>
    <t>Cabo de aço 4,8mm (3/16")</t>
  </si>
  <si>
    <t>Perfil chata 2'' de aluminio</t>
  </si>
  <si>
    <t>2.6</t>
  </si>
  <si>
    <t>2.7</t>
  </si>
  <si>
    <t>2.8</t>
  </si>
  <si>
    <t>2.9</t>
  </si>
  <si>
    <t>Guarnição EDPM 274</t>
  </si>
  <si>
    <t>Fita porosa</t>
  </si>
  <si>
    <t>Perfil U aluminio(acabamento policarbonato)</t>
  </si>
  <si>
    <t>Parafusos para fixação de policarbonato</t>
  </si>
  <si>
    <t>cx</t>
  </si>
  <si>
    <t>Cobertura de Policarbonato de 6 mm fumê com emendas, fornecimento e instalação</t>
  </si>
  <si>
    <t>2.9.1</t>
  </si>
  <si>
    <t>2.9.2</t>
  </si>
  <si>
    <t>espuma adesiva polietileno 40mm x 3 mm</t>
  </si>
  <si>
    <t>Estrutura tesoura metálica treliçada em tubo metalon quadrado                   80mmx 80 mm e=3,0mm</t>
  </si>
  <si>
    <t>Estrutura metálica para cobertura em tubo metalon quadrado 40mm  x 30 mm e=2,0mm</t>
  </si>
  <si>
    <t>Estrutura metálica para cobertura em tubo metalon quadrado 60mm  x 40 mm e=2,0mm</t>
  </si>
  <si>
    <t xml:space="preserve">Limpeza geral da obra </t>
  </si>
  <si>
    <t>3.1</t>
  </si>
  <si>
    <t>4.1</t>
  </si>
  <si>
    <t>Pintura com Tinta automotiva em estruturas metalicas  utilizando  revolver(ar comprimido)duas demãos,incluso uma demao de fundo oxido de ferro</t>
  </si>
  <si>
    <t>São Vicente do Sul,  Setembro de 2013.</t>
  </si>
  <si>
    <t>Arquiteto e Urbanista  CAU A62990-1</t>
  </si>
  <si>
    <t>São Vicente do Sul-RS,  Setembro de 2013.</t>
  </si>
  <si>
    <t>TOTAL GERAL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</si>
</sst>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0;[Red]#,##0.00"/>
    <numFmt numFmtId="167" formatCode="&quot;R$&quot;\ #,##0.00"/>
    <numFmt numFmtId="168" formatCode="0.0%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</font>
    <font>
      <b/>
      <i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68">
    <xf numFmtId="0" fontId="0" fillId="0" borderId="0" xfId="0"/>
    <xf numFmtId="43" fontId="0" fillId="0" borderId="0" xfId="1" applyFont="1"/>
    <xf numFmtId="0" fontId="6" fillId="0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8" fillId="0" borderId="0" xfId="1" applyFont="1"/>
    <xf numFmtId="0" fontId="8" fillId="0" borderId="0" xfId="0" applyFont="1"/>
    <xf numFmtId="0" fontId="1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/>
    <xf numFmtId="43" fontId="8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5" fillId="0" borderId="2" xfId="0" applyFont="1" applyFill="1" applyBorder="1"/>
    <xf numFmtId="43" fontId="8" fillId="0" borderId="2" xfId="1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0" fillId="0" borderId="0" xfId="0" applyBorder="1"/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0" fillId="0" borderId="0" xfId="0" applyNumberFormat="1"/>
    <xf numFmtId="164" fontId="0" fillId="0" borderId="0" xfId="2" applyFont="1"/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43" fontId="2" fillId="0" borderId="18" xfId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5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0" fontId="0" fillId="0" borderId="13" xfId="0" applyBorder="1"/>
    <xf numFmtId="43" fontId="2" fillId="0" borderId="20" xfId="1" applyFont="1" applyBorder="1" applyAlignment="1">
      <alignment horizontal="center"/>
    </xf>
    <xf numFmtId="0" fontId="16" fillId="0" borderId="17" xfId="0" applyFont="1" applyBorder="1" applyAlignment="1">
      <alignment horizontal="left" vertical="center"/>
    </xf>
    <xf numFmtId="2" fontId="0" fillId="0" borderId="0" xfId="0" applyNumberFormat="1"/>
    <xf numFmtId="43" fontId="1" fillId="0" borderId="0" xfId="1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10" fillId="3" borderId="1" xfId="0" applyFont="1" applyFill="1" applyBorder="1"/>
    <xf numFmtId="43" fontId="8" fillId="3" borderId="1" xfId="1" applyFont="1" applyFill="1" applyBorder="1" applyAlignment="1">
      <alignment horizontal="center"/>
    </xf>
    <xf numFmtId="166" fontId="2" fillId="4" borderId="14" xfId="0" applyNumberFormat="1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0" fontId="15" fillId="0" borderId="0" xfId="0" applyFont="1"/>
    <xf numFmtId="43" fontId="8" fillId="0" borderId="10" xfId="1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43" fontId="8" fillId="0" borderId="0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wrapText="1"/>
    </xf>
    <xf numFmtId="43" fontId="8" fillId="0" borderId="6" xfId="1" applyFont="1" applyBorder="1" applyAlignment="1">
      <alignment horizontal="center"/>
    </xf>
    <xf numFmtId="0" fontId="5" fillId="0" borderId="6" xfId="0" applyFont="1" applyFill="1" applyBorder="1"/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0" fontId="4" fillId="2" borderId="1" xfId="0" applyFont="1" applyFill="1" applyBorder="1"/>
    <xf numFmtId="43" fontId="6" fillId="0" borderId="1" xfId="1" applyFont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0" borderId="10" xfId="1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3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9" fillId="0" borderId="10" xfId="0" applyFont="1" applyFill="1" applyBorder="1"/>
    <xf numFmtId="0" fontId="4" fillId="0" borderId="1" xfId="0" applyFont="1" applyBorder="1" applyAlignment="1">
      <alignment horizontal="left"/>
    </xf>
    <xf numFmtId="43" fontId="2" fillId="0" borderId="6" xfId="1" applyFont="1" applyFill="1" applyBorder="1" applyAlignment="1">
      <alignment horizontal="center"/>
    </xf>
    <xf numFmtId="43" fontId="19" fillId="0" borderId="6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9" fillId="0" borderId="9" xfId="1" applyFont="1" applyFill="1" applyBorder="1" applyAlignment="1">
      <alignment horizontal="center"/>
    </xf>
    <xf numFmtId="43" fontId="19" fillId="0" borderId="1" xfId="1" applyFont="1" applyFill="1" applyBorder="1" applyAlignment="1">
      <alignment horizontal="center"/>
    </xf>
    <xf numFmtId="0" fontId="3" fillId="0" borderId="0" xfId="0" applyFont="1" applyBorder="1" applyAlignment="1"/>
    <xf numFmtId="0" fontId="5" fillId="6" borderId="21" xfId="0" applyFont="1" applyFill="1" applyBorder="1"/>
    <xf numFmtId="43" fontId="17" fillId="6" borderId="11" xfId="0" applyNumberFormat="1" applyFont="1" applyFill="1" applyBorder="1"/>
    <xf numFmtId="43" fontId="17" fillId="6" borderId="11" xfId="3" applyNumberFormat="1" applyFont="1" applyFill="1" applyBorder="1" applyAlignment="1">
      <alignment horizontal="center"/>
    </xf>
    <xf numFmtId="10" fontId="4" fillId="0" borderId="0" xfId="3" applyNumberFormat="1" applyFont="1"/>
    <xf numFmtId="0" fontId="4" fillId="0" borderId="0" xfId="0" applyFont="1"/>
    <xf numFmtId="10" fontId="4" fillId="0" borderId="0" xfId="3" applyNumberFormat="1" applyFont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0" fontId="5" fillId="6" borderId="11" xfId="0" applyFont="1" applyFill="1" applyBorder="1"/>
    <xf numFmtId="0" fontId="2" fillId="5" borderId="11" xfId="0" applyFont="1" applyFill="1" applyBorder="1"/>
    <xf numFmtId="0" fontId="4" fillId="5" borderId="21" xfId="0" applyFont="1" applyFill="1" applyBorder="1"/>
    <xf numFmtId="0" fontId="4" fillId="5" borderId="15" xfId="0" applyFont="1" applyFill="1" applyBorder="1"/>
    <xf numFmtId="167" fontId="5" fillId="5" borderId="22" xfId="1" applyNumberFormat="1" applyFont="1" applyFill="1" applyBorder="1" applyAlignment="1">
      <alignment horizontal="center"/>
    </xf>
    <xf numFmtId="10" fontId="4" fillId="0" borderId="1" xfId="3" applyNumberFormat="1" applyFont="1" applyBorder="1"/>
    <xf numFmtId="43" fontId="4" fillId="0" borderId="1" xfId="1" applyFont="1" applyFill="1" applyBorder="1" applyAlignment="1">
      <alignment horizontal="center"/>
    </xf>
    <xf numFmtId="10" fontId="4" fillId="0" borderId="10" xfId="3" applyNumberFormat="1" applyFont="1" applyBorder="1"/>
    <xf numFmtId="10" fontId="4" fillId="0" borderId="10" xfId="0" applyNumberFormat="1" applyFont="1" applyBorder="1"/>
    <xf numFmtId="0" fontId="22" fillId="0" borderId="0" xfId="0" applyFont="1" applyFill="1" applyBorder="1"/>
    <xf numFmtId="10" fontId="0" fillId="0" borderId="0" xfId="3" applyNumberFormat="1" applyFont="1" applyBorder="1"/>
    <xf numFmtId="0" fontId="3" fillId="0" borderId="0" xfId="0" applyFont="1" applyFill="1" applyBorder="1"/>
    <xf numFmtId="9" fontId="3" fillId="0" borderId="0" xfId="3" applyFont="1" applyFill="1" applyBorder="1" applyAlignment="1">
      <alignment horizontal="center"/>
    </xf>
    <xf numFmtId="43" fontId="3" fillId="0" borderId="0" xfId="0" applyNumberFormat="1" applyFont="1" applyFill="1" applyBorder="1"/>
    <xf numFmtId="2" fontId="0" fillId="0" borderId="0" xfId="0" applyNumberFormat="1" applyBorder="1" applyAlignment="1">
      <alignment horizontal="center"/>
    </xf>
    <xf numFmtId="0" fontId="1" fillId="0" borderId="0" xfId="0" applyFont="1" applyBorder="1"/>
    <xf numFmtId="2" fontId="0" fillId="0" borderId="0" xfId="0" applyNumberFormat="1" applyAlignment="1">
      <alignment horizontal="center"/>
    </xf>
    <xf numFmtId="0" fontId="5" fillId="0" borderId="17" xfId="0" applyFont="1" applyFill="1" applyBorder="1"/>
    <xf numFmtId="0" fontId="0" fillId="0" borderId="0" xfId="0" applyFill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68" fontId="17" fillId="0" borderId="0" xfId="3" applyNumberFormat="1" applyFont="1" applyFill="1" applyBorder="1"/>
    <xf numFmtId="10" fontId="17" fillId="0" borderId="0" xfId="3" applyNumberFormat="1" applyFont="1" applyFill="1" applyBorder="1"/>
    <xf numFmtId="165" fontId="3" fillId="0" borderId="0" xfId="0" applyNumberFormat="1" applyFont="1" applyBorder="1" applyAlignment="1"/>
    <xf numFmtId="0" fontId="1" fillId="3" borderId="21" xfId="0" applyFont="1" applyFill="1" applyBorder="1"/>
    <xf numFmtId="0" fontId="1" fillId="3" borderId="15" xfId="0" applyFont="1" applyFill="1" applyBorder="1" applyAlignment="1">
      <alignment horizontal="left"/>
    </xf>
    <xf numFmtId="0" fontId="21" fillId="3" borderId="14" xfId="0" applyFont="1" applyFill="1" applyBorder="1"/>
    <xf numFmtId="0" fontId="4" fillId="7" borderId="22" xfId="0" applyFont="1" applyFill="1" applyBorder="1"/>
    <xf numFmtId="0" fontId="4" fillId="7" borderId="24" xfId="0" applyFont="1" applyFill="1" applyBorder="1"/>
    <xf numFmtId="9" fontId="4" fillId="7" borderId="24" xfId="3" applyFont="1" applyFill="1" applyBorder="1"/>
    <xf numFmtId="0" fontId="2" fillId="3" borderId="11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vertical="top"/>
    </xf>
    <xf numFmtId="43" fontId="2" fillId="7" borderId="11" xfId="0" applyNumberFormat="1" applyFont="1" applyFill="1" applyBorder="1" applyAlignment="1">
      <alignment vertical="top"/>
    </xf>
    <xf numFmtId="167" fontId="2" fillId="7" borderId="23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10" xfId="0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166" fontId="23" fillId="0" borderId="15" xfId="0" applyNumberFormat="1" applyFont="1" applyFill="1" applyBorder="1" applyAlignment="1">
      <alignment horizontal="center"/>
    </xf>
    <xf numFmtId="166" fontId="23" fillId="0" borderId="11" xfId="0" applyNumberFormat="1" applyFont="1" applyFill="1" applyBorder="1" applyAlignment="1">
      <alignment horizontal="center"/>
    </xf>
    <xf numFmtId="168" fontId="4" fillId="0" borderId="0" xfId="3" applyNumberFormat="1" applyFont="1" applyAlignment="1">
      <alignment horizontal="center"/>
    </xf>
    <xf numFmtId="10" fontId="4" fillId="5" borderId="23" xfId="0" applyNumberFormat="1" applyFont="1" applyFill="1" applyBorder="1" applyAlignment="1">
      <alignment horizontal="center"/>
    </xf>
    <xf numFmtId="10" fontId="4" fillId="0" borderId="1" xfId="3" applyNumberFormat="1" applyFont="1" applyBorder="1" applyAlignment="1">
      <alignment horizontal="center"/>
    </xf>
    <xf numFmtId="10" fontId="4" fillId="0" borderId="10" xfId="3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0" fillId="0" borderId="0" xfId="0" applyAlignment="1"/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40436</xdr:rowOff>
    </xdr:from>
    <xdr:to>
      <xdr:col>1</xdr:col>
      <xdr:colOff>381879</xdr:colOff>
      <xdr:row>4</xdr:row>
      <xdr:rowOff>168304</xdr:rowOff>
    </xdr:to>
    <xdr:pic>
      <xdr:nvPicPr>
        <xdr:cNvPr id="1025" name="Imagem 1" descr="C:\Documents and Settings\engenharia\Meus documentos\Minhas imagens\ligo SV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0436"/>
          <a:ext cx="724779" cy="813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639054</xdr:colOff>
      <xdr:row>4</xdr:row>
      <xdr:rowOff>0</xdr:rowOff>
    </xdr:to>
    <xdr:pic>
      <xdr:nvPicPr>
        <xdr:cNvPr id="5" name="Imagem 1" descr="C:\Documents and Settings\engenharia\Meus documentos\Minhas imagens\ligo SV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905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workbookViewId="0">
      <selection activeCell="I6" sqref="I6"/>
    </sheetView>
  </sheetViews>
  <sheetFormatPr defaultRowHeight="12.75"/>
  <cols>
    <col min="1" max="1" width="4.7109375" customWidth="1"/>
    <col min="2" max="2" width="30.85546875" customWidth="1"/>
    <col min="3" max="3" width="8.5703125" customWidth="1"/>
    <col min="4" max="4" width="8" style="6" customWidth="1"/>
    <col min="5" max="5" width="4.5703125" style="7" customWidth="1"/>
    <col min="6" max="6" width="8.7109375" customWidth="1"/>
    <col min="7" max="7" width="8.140625" customWidth="1"/>
    <col min="8" max="8" width="11.28515625" customWidth="1"/>
    <col min="9" max="9" width="10" customWidth="1"/>
    <col min="10" max="10" width="10.140625" customWidth="1"/>
    <col min="11" max="11" width="10.28515625" customWidth="1"/>
    <col min="12" max="12" width="12.5703125" customWidth="1"/>
    <col min="13" max="13" width="13" customWidth="1"/>
    <col min="14" max="14" width="10.140625" bestFit="1" customWidth="1"/>
    <col min="16" max="16" width="10.85546875" customWidth="1"/>
  </cols>
  <sheetData>
    <row r="1" spans="1:13" ht="15.75">
      <c r="A1" s="145" t="s">
        <v>17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3">
      <c r="A2" s="147" t="s">
        <v>19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3">
      <c r="A3" s="148" t="s">
        <v>18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3">
      <c r="A4" s="3"/>
      <c r="B4" s="3"/>
      <c r="C4" s="3"/>
      <c r="D4" s="5"/>
      <c r="E4" s="5"/>
      <c r="F4" s="3"/>
      <c r="G4" s="3"/>
      <c r="H4" s="3"/>
      <c r="I4" s="3"/>
      <c r="J4" s="3"/>
      <c r="K4" s="3"/>
    </row>
    <row r="5" spans="1:13" ht="15.75">
      <c r="A5" s="146" t="s">
        <v>30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>
      <c r="A6" s="15" t="s">
        <v>54</v>
      </c>
      <c r="B6" s="8"/>
      <c r="C6" s="8"/>
    </row>
    <row r="7" spans="1:13">
      <c r="A7" s="15" t="s">
        <v>55</v>
      </c>
      <c r="B7" s="8"/>
      <c r="C7" s="8"/>
      <c r="J7" s="48"/>
    </row>
    <row r="8" spans="1:13">
      <c r="A8" s="15" t="s">
        <v>16</v>
      </c>
      <c r="B8" s="8"/>
      <c r="C8" s="8"/>
    </row>
    <row r="9" spans="1:13">
      <c r="F9" s="15" t="s">
        <v>35</v>
      </c>
    </row>
    <row r="10" spans="1:13" s="9" customFormat="1" ht="12">
      <c r="A10" s="158" t="s">
        <v>3</v>
      </c>
      <c r="B10" s="157" t="s">
        <v>2</v>
      </c>
      <c r="C10" s="155" t="s">
        <v>11</v>
      </c>
      <c r="D10" s="160" t="s">
        <v>4</v>
      </c>
      <c r="E10" s="153" t="s">
        <v>5</v>
      </c>
      <c r="F10" s="149" t="s">
        <v>6</v>
      </c>
      <c r="G10" s="150"/>
      <c r="H10" s="149" t="s">
        <v>7</v>
      </c>
      <c r="I10" s="150"/>
      <c r="J10" s="24"/>
      <c r="K10" s="151" t="s">
        <v>12</v>
      </c>
    </row>
    <row r="11" spans="1:13" s="9" customFormat="1" ht="12.75" customHeight="1">
      <c r="A11" s="159"/>
      <c r="B11" s="157"/>
      <c r="C11" s="156"/>
      <c r="D11" s="160"/>
      <c r="E11" s="154"/>
      <c r="F11" s="10" t="s">
        <v>8</v>
      </c>
      <c r="G11" s="10" t="s">
        <v>9</v>
      </c>
      <c r="H11" s="10" t="s">
        <v>8</v>
      </c>
      <c r="I11" s="10" t="s">
        <v>9</v>
      </c>
      <c r="J11" s="25" t="s">
        <v>1</v>
      </c>
      <c r="K11" s="152"/>
    </row>
    <row r="12" spans="1:13" ht="12.75" customHeight="1">
      <c r="A12" s="50">
        <v>1</v>
      </c>
      <c r="B12" s="51" t="s">
        <v>21</v>
      </c>
      <c r="C12" s="51"/>
      <c r="D12" s="52"/>
      <c r="E12" s="52"/>
      <c r="F12" s="52"/>
      <c r="G12" s="52"/>
      <c r="H12" s="52"/>
      <c r="I12" s="52"/>
      <c r="J12" s="52"/>
      <c r="K12" s="52"/>
      <c r="M12" s="27"/>
    </row>
    <row r="13" spans="1:13" ht="12.75" customHeight="1">
      <c r="A13" s="2" t="s">
        <v>10</v>
      </c>
      <c r="B13" s="72" t="s">
        <v>22</v>
      </c>
      <c r="C13" s="17"/>
      <c r="D13" s="16">
        <v>0.8</v>
      </c>
      <c r="E13" s="74" t="s">
        <v>0</v>
      </c>
      <c r="F13" s="79">
        <v>146.148</v>
      </c>
      <c r="G13" s="79">
        <v>97.432000000000002</v>
      </c>
      <c r="H13" s="20">
        <f>F13*D13</f>
        <v>116.91840000000001</v>
      </c>
      <c r="I13" s="21">
        <f>G13*D13</f>
        <v>77.945600000000013</v>
      </c>
      <c r="J13" s="21">
        <f>I13+H13</f>
        <v>194.86400000000003</v>
      </c>
      <c r="K13" s="21">
        <f>J13+M13</f>
        <v>243.58000000000004</v>
      </c>
      <c r="M13" s="27">
        <f>J13*25%</f>
        <v>48.716000000000008</v>
      </c>
    </row>
    <row r="14" spans="1:13" ht="16.5" customHeight="1">
      <c r="A14" s="62"/>
      <c r="B14" s="65" t="s">
        <v>34</v>
      </c>
      <c r="C14" s="63"/>
      <c r="D14" s="64"/>
      <c r="E14" s="76"/>
      <c r="F14" s="76"/>
      <c r="G14" s="76"/>
      <c r="H14" s="82">
        <f>SUM(H13:H13)</f>
        <v>116.91840000000001</v>
      </c>
      <c r="I14" s="83">
        <f>SUM(I13:I13)</f>
        <v>77.945600000000013</v>
      </c>
      <c r="J14" s="83">
        <f>SUM(J13:J13)</f>
        <v>194.86400000000003</v>
      </c>
      <c r="K14" s="86">
        <f>SUM(K13:K13)</f>
        <v>243.58000000000004</v>
      </c>
      <c r="M14" s="27">
        <f t="shared" ref="M14:M28" si="0">J14*25%</f>
        <v>48.716000000000008</v>
      </c>
    </row>
    <row r="15" spans="1:13" ht="16.5" customHeight="1">
      <c r="A15" s="13"/>
      <c r="B15" s="57"/>
      <c r="C15" s="57"/>
      <c r="D15" s="11"/>
      <c r="E15" s="77"/>
      <c r="F15" s="77"/>
      <c r="G15" s="77"/>
      <c r="H15" s="58"/>
      <c r="I15" s="59"/>
      <c r="J15" s="59"/>
      <c r="K15" s="59"/>
      <c r="M15" s="27"/>
    </row>
    <row r="16" spans="1:13" ht="16.5" customHeight="1">
      <c r="A16" s="50">
        <v>2</v>
      </c>
      <c r="B16" s="51" t="s">
        <v>56</v>
      </c>
      <c r="C16" s="51"/>
      <c r="D16" s="52"/>
      <c r="E16" s="78"/>
      <c r="F16" s="78"/>
      <c r="G16" s="78"/>
      <c r="H16" s="52"/>
      <c r="I16" s="52"/>
      <c r="J16" s="52"/>
      <c r="K16" s="52"/>
      <c r="M16" s="27"/>
    </row>
    <row r="17" spans="1:13" ht="23.25" customHeight="1">
      <c r="A17" s="69" t="s">
        <v>23</v>
      </c>
      <c r="B17" s="71" t="s">
        <v>74</v>
      </c>
      <c r="C17" s="22"/>
      <c r="D17" s="4">
        <v>980</v>
      </c>
      <c r="E17" s="73" t="s">
        <v>28</v>
      </c>
      <c r="F17" s="73">
        <v>24.33</v>
      </c>
      <c r="G17" s="73">
        <v>9.73</v>
      </c>
      <c r="H17" s="20">
        <f>F17*D17</f>
        <v>23843.399999999998</v>
      </c>
      <c r="I17" s="21">
        <f>G17*D17</f>
        <v>9535.4</v>
      </c>
      <c r="J17" s="21">
        <f>I17+H17</f>
        <v>33378.799999999996</v>
      </c>
      <c r="K17" s="21">
        <f>M17+J17</f>
        <v>41723.499999999993</v>
      </c>
      <c r="M17" s="27">
        <f t="shared" si="0"/>
        <v>8344.6999999999989</v>
      </c>
    </row>
    <row r="18" spans="1:13" ht="24" customHeight="1">
      <c r="A18" s="69" t="s">
        <v>24</v>
      </c>
      <c r="B18" s="132" t="s">
        <v>75</v>
      </c>
      <c r="C18" s="22"/>
      <c r="D18" s="4">
        <v>465</v>
      </c>
      <c r="E18" s="73" t="s">
        <v>28</v>
      </c>
      <c r="F18" s="73">
        <v>5.69</v>
      </c>
      <c r="G18" s="73">
        <v>2.2799999999999998</v>
      </c>
      <c r="H18" s="20">
        <f>F18*D18</f>
        <v>2645.8500000000004</v>
      </c>
      <c r="I18" s="21">
        <f>G18*D18</f>
        <v>1060.1999999999998</v>
      </c>
      <c r="J18" s="21">
        <f>SUM(H18:I18)</f>
        <v>3706.05</v>
      </c>
      <c r="K18" s="21">
        <f>J18+M18</f>
        <v>4632.5625</v>
      </c>
      <c r="M18" s="27">
        <f t="shared" si="0"/>
        <v>926.51250000000005</v>
      </c>
    </row>
    <row r="19" spans="1:13" ht="25.5" customHeight="1">
      <c r="A19" s="2" t="s">
        <v>25</v>
      </c>
      <c r="B19" s="132" t="s">
        <v>76</v>
      </c>
      <c r="C19" s="22"/>
      <c r="D19" s="4">
        <v>240</v>
      </c>
      <c r="E19" s="73" t="s">
        <v>28</v>
      </c>
      <c r="F19" s="73">
        <v>21.33</v>
      </c>
      <c r="G19" s="73">
        <v>8.5299999999999994</v>
      </c>
      <c r="H19" s="20">
        <f t="shared" ref="H19:H20" si="1">F19*D19</f>
        <v>5119.2</v>
      </c>
      <c r="I19" s="21">
        <f t="shared" ref="I19:I20" si="2">G19*D19</f>
        <v>2047.1999999999998</v>
      </c>
      <c r="J19" s="21">
        <f t="shared" ref="J19:J20" si="3">I19+H19</f>
        <v>7166.4</v>
      </c>
      <c r="K19" s="21">
        <f t="shared" ref="K19:K20" si="4">M19+J19</f>
        <v>8958</v>
      </c>
      <c r="M19" s="27">
        <f t="shared" si="0"/>
        <v>1791.6</v>
      </c>
    </row>
    <row r="20" spans="1:13" ht="30.75" customHeight="1">
      <c r="A20" s="2" t="s">
        <v>57</v>
      </c>
      <c r="B20" s="70" t="s">
        <v>70</v>
      </c>
      <c r="C20" s="22"/>
      <c r="D20" s="4">
        <v>28</v>
      </c>
      <c r="E20" s="73" t="s">
        <v>27</v>
      </c>
      <c r="F20" s="73">
        <v>548</v>
      </c>
      <c r="G20" s="73">
        <v>219.2</v>
      </c>
      <c r="H20" s="20">
        <f t="shared" si="1"/>
        <v>15344</v>
      </c>
      <c r="I20" s="21">
        <f t="shared" si="2"/>
        <v>6137.5999999999995</v>
      </c>
      <c r="J20" s="21">
        <f t="shared" si="3"/>
        <v>21481.599999999999</v>
      </c>
      <c r="K20" s="21">
        <f t="shared" si="4"/>
        <v>26852</v>
      </c>
      <c r="M20" s="27">
        <f t="shared" si="0"/>
        <v>5370.4</v>
      </c>
    </row>
    <row r="21" spans="1:13" ht="17.25" customHeight="1">
      <c r="A21" s="2" t="s">
        <v>58</v>
      </c>
      <c r="B21" s="70" t="s">
        <v>60</v>
      </c>
      <c r="C21" s="22"/>
      <c r="D21" s="4">
        <v>156</v>
      </c>
      <c r="E21" s="73" t="s">
        <v>28</v>
      </c>
      <c r="F21" s="73">
        <v>7.39</v>
      </c>
      <c r="G21" s="73">
        <v>2.96</v>
      </c>
      <c r="H21" s="20">
        <f>F21*D21</f>
        <v>1152.8399999999999</v>
      </c>
      <c r="I21" s="21">
        <f>G21*D21</f>
        <v>461.76</v>
      </c>
      <c r="J21" s="21">
        <f>SUM(H21:I21)</f>
        <v>1614.6</v>
      </c>
      <c r="K21" s="21">
        <f>J21+M21</f>
        <v>2018.25</v>
      </c>
      <c r="M21" s="27">
        <f t="shared" si="0"/>
        <v>403.65</v>
      </c>
    </row>
    <row r="22" spans="1:13" ht="21.75" customHeight="1">
      <c r="A22" s="2" t="s">
        <v>61</v>
      </c>
      <c r="B22" s="70" t="s">
        <v>65</v>
      </c>
      <c r="C22" s="22"/>
      <c r="D22" s="4">
        <v>200</v>
      </c>
      <c r="E22" s="73" t="s">
        <v>28</v>
      </c>
      <c r="F22" s="73">
        <v>1.57</v>
      </c>
      <c r="G22" s="73">
        <v>0.628</v>
      </c>
      <c r="H22" s="20">
        <f t="shared" ref="H22:H27" si="5">F22*D22</f>
        <v>314</v>
      </c>
      <c r="I22" s="21">
        <f t="shared" ref="I22:I27" si="6">G22*D22</f>
        <v>125.6</v>
      </c>
      <c r="J22" s="21">
        <f t="shared" ref="J22:J27" si="7">SUM(H22:I22)</f>
        <v>439.6</v>
      </c>
      <c r="K22" s="21">
        <f t="shared" ref="K22:K27" si="8">J22+M22</f>
        <v>549.5</v>
      </c>
      <c r="M22" s="27">
        <f t="shared" si="0"/>
        <v>109.9</v>
      </c>
    </row>
    <row r="23" spans="1:13" ht="21.75" customHeight="1">
      <c r="A23" s="2" t="s">
        <v>62</v>
      </c>
      <c r="B23" s="70" t="s">
        <v>66</v>
      </c>
      <c r="C23" s="22"/>
      <c r="D23" s="4">
        <v>5</v>
      </c>
      <c r="E23" s="73" t="s">
        <v>27</v>
      </c>
      <c r="F23" s="73">
        <v>26</v>
      </c>
      <c r="G23" s="73">
        <v>10.4</v>
      </c>
      <c r="H23" s="20">
        <f t="shared" si="5"/>
        <v>130</v>
      </c>
      <c r="I23" s="21">
        <f t="shared" si="6"/>
        <v>52</v>
      </c>
      <c r="J23" s="21">
        <f t="shared" si="7"/>
        <v>182</v>
      </c>
      <c r="K23" s="21">
        <f t="shared" si="8"/>
        <v>227.5</v>
      </c>
      <c r="M23" s="27">
        <f t="shared" si="0"/>
        <v>45.5</v>
      </c>
    </row>
    <row r="24" spans="1:13" ht="21.75" customHeight="1">
      <c r="A24" s="2" t="s">
        <v>63</v>
      </c>
      <c r="B24" s="70" t="s">
        <v>67</v>
      </c>
      <c r="C24" s="22"/>
      <c r="D24" s="4">
        <v>141</v>
      </c>
      <c r="E24" s="73" t="s">
        <v>28</v>
      </c>
      <c r="F24" s="73">
        <v>4.633</v>
      </c>
      <c r="G24" s="73">
        <v>1.86</v>
      </c>
      <c r="H24" s="20">
        <f t="shared" si="5"/>
        <v>653.25300000000004</v>
      </c>
      <c r="I24" s="21">
        <f t="shared" si="6"/>
        <v>262.26</v>
      </c>
      <c r="J24" s="21">
        <f t="shared" si="7"/>
        <v>915.51300000000003</v>
      </c>
      <c r="K24" s="21">
        <f t="shared" si="8"/>
        <v>1144.3912500000001</v>
      </c>
      <c r="M24" s="27">
        <f t="shared" si="0"/>
        <v>228.87825000000001</v>
      </c>
    </row>
    <row r="25" spans="1:13" ht="21.75" customHeight="1">
      <c r="A25" s="2" t="s">
        <v>64</v>
      </c>
      <c r="B25" s="70" t="s">
        <v>68</v>
      </c>
      <c r="C25" s="22"/>
      <c r="D25" s="4">
        <v>10</v>
      </c>
      <c r="E25" s="73" t="s">
        <v>69</v>
      </c>
      <c r="F25" s="73">
        <v>21.34</v>
      </c>
      <c r="G25" s="73">
        <v>12.8</v>
      </c>
      <c r="H25" s="20">
        <f t="shared" si="5"/>
        <v>213.4</v>
      </c>
      <c r="I25" s="21">
        <f t="shared" si="6"/>
        <v>128</v>
      </c>
      <c r="J25" s="21">
        <f t="shared" si="7"/>
        <v>341.4</v>
      </c>
      <c r="K25" s="21">
        <f t="shared" si="8"/>
        <v>426.75</v>
      </c>
      <c r="M25" s="27">
        <f t="shared" si="0"/>
        <v>85.35</v>
      </c>
    </row>
    <row r="26" spans="1:13" ht="15" customHeight="1">
      <c r="A26" s="2" t="s">
        <v>71</v>
      </c>
      <c r="B26" s="70" t="s">
        <v>59</v>
      </c>
      <c r="C26" s="22"/>
      <c r="D26" s="4">
        <v>100</v>
      </c>
      <c r="E26" s="73" t="s">
        <v>28</v>
      </c>
      <c r="F26" s="73">
        <v>5</v>
      </c>
      <c r="G26" s="73">
        <v>2</v>
      </c>
      <c r="H26" s="20">
        <f t="shared" si="5"/>
        <v>500</v>
      </c>
      <c r="I26" s="21">
        <f t="shared" si="6"/>
        <v>200</v>
      </c>
      <c r="J26" s="21">
        <f t="shared" si="7"/>
        <v>700</v>
      </c>
      <c r="K26" s="21">
        <f t="shared" si="8"/>
        <v>875</v>
      </c>
      <c r="M26" s="27">
        <f t="shared" si="0"/>
        <v>175</v>
      </c>
    </row>
    <row r="27" spans="1:13" ht="15" customHeight="1">
      <c r="A27" s="2" t="s">
        <v>72</v>
      </c>
      <c r="B27" s="70" t="s">
        <v>73</v>
      </c>
      <c r="C27" s="22"/>
      <c r="D27" s="4">
        <v>360</v>
      </c>
      <c r="E27" s="73" t="s">
        <v>28</v>
      </c>
      <c r="F27" s="73">
        <v>1.32</v>
      </c>
      <c r="G27" s="73">
        <v>0.52800000000000002</v>
      </c>
      <c r="H27" s="20">
        <f t="shared" si="5"/>
        <v>475.20000000000005</v>
      </c>
      <c r="I27" s="21">
        <f t="shared" si="6"/>
        <v>190.08</v>
      </c>
      <c r="J27" s="21">
        <f t="shared" si="7"/>
        <v>665.28000000000009</v>
      </c>
      <c r="K27" s="21">
        <f t="shared" si="8"/>
        <v>831.60000000000014</v>
      </c>
      <c r="M27" s="27">
        <f t="shared" si="0"/>
        <v>166.32000000000002</v>
      </c>
    </row>
    <row r="28" spans="1:13" ht="16.5" customHeight="1">
      <c r="A28" s="62"/>
      <c r="B28" s="65" t="s">
        <v>26</v>
      </c>
      <c r="C28" s="63"/>
      <c r="D28" s="64"/>
      <c r="E28" s="76"/>
      <c r="F28" s="76"/>
      <c r="G28" s="76"/>
      <c r="H28" s="82">
        <f>SUM(H17:H27)</f>
        <v>50391.142999999989</v>
      </c>
      <c r="I28" s="83">
        <f>SUM(I17:I27)</f>
        <v>20200.099999999995</v>
      </c>
      <c r="J28" s="83">
        <f>SUM(J17:J27)</f>
        <v>70591.243000000017</v>
      </c>
      <c r="K28" s="87">
        <f>SUM(K17:K27)</f>
        <v>88239.053750000006</v>
      </c>
      <c r="M28" s="27">
        <f t="shared" si="0"/>
        <v>17647.810750000004</v>
      </c>
    </row>
    <row r="29" spans="1:13" ht="16.5" customHeight="1">
      <c r="A29" s="13"/>
      <c r="B29" s="14"/>
      <c r="C29" s="57"/>
      <c r="D29" s="11"/>
      <c r="E29" s="77"/>
      <c r="F29" s="77"/>
      <c r="G29" s="77"/>
      <c r="H29" s="135"/>
      <c r="I29" s="136"/>
      <c r="J29" s="136"/>
      <c r="K29" s="136"/>
      <c r="M29" s="27"/>
    </row>
    <row r="30" spans="1:13" ht="16.5" customHeight="1">
      <c r="A30" s="13"/>
      <c r="B30" s="14"/>
      <c r="C30" s="57"/>
      <c r="D30" s="11"/>
      <c r="E30" s="77"/>
      <c r="F30" s="77"/>
      <c r="G30" s="77"/>
      <c r="H30" s="135"/>
      <c r="I30" s="136"/>
      <c r="J30" s="136"/>
      <c r="K30" s="136"/>
      <c r="M30" s="27"/>
    </row>
    <row r="31" spans="1:13" ht="16.5" customHeight="1">
      <c r="A31" s="13"/>
      <c r="B31" s="14"/>
      <c r="C31" s="57"/>
      <c r="D31" s="11"/>
      <c r="E31" s="77"/>
      <c r="F31" s="77"/>
      <c r="G31" s="77"/>
      <c r="H31" s="135"/>
      <c r="I31" s="136"/>
      <c r="J31" s="136"/>
      <c r="K31" s="136"/>
      <c r="M31" s="27"/>
    </row>
    <row r="32" spans="1:13" ht="16.5" customHeight="1">
      <c r="A32" s="13"/>
      <c r="B32" s="14"/>
      <c r="C32" s="57"/>
      <c r="D32" s="11"/>
      <c r="E32" s="77"/>
      <c r="F32" s="77"/>
      <c r="G32" s="77"/>
      <c r="H32" s="135"/>
      <c r="I32" s="136"/>
      <c r="J32" s="136"/>
      <c r="K32" s="136"/>
      <c r="M32" s="27"/>
    </row>
    <row r="33" spans="1:13" ht="16.5" customHeight="1">
      <c r="A33" s="158" t="s">
        <v>3</v>
      </c>
      <c r="B33" s="151" t="s">
        <v>2</v>
      </c>
      <c r="C33" s="155" t="s">
        <v>11</v>
      </c>
      <c r="D33" s="161" t="s">
        <v>4</v>
      </c>
      <c r="E33" s="151" t="s">
        <v>5</v>
      </c>
      <c r="F33" s="149" t="s">
        <v>6</v>
      </c>
      <c r="G33" s="150"/>
      <c r="H33" s="149" t="s">
        <v>7</v>
      </c>
      <c r="I33" s="150"/>
      <c r="J33" s="67"/>
      <c r="K33" s="151" t="s">
        <v>12</v>
      </c>
      <c r="M33" s="27"/>
    </row>
    <row r="34" spans="1:13" ht="16.5" customHeight="1">
      <c r="A34" s="159"/>
      <c r="B34" s="152"/>
      <c r="C34" s="156"/>
      <c r="D34" s="162"/>
      <c r="E34" s="152"/>
      <c r="F34" s="68" t="s">
        <v>8</v>
      </c>
      <c r="G34" s="68" t="s">
        <v>9</v>
      </c>
      <c r="H34" s="68" t="s">
        <v>8</v>
      </c>
      <c r="I34" s="68" t="s">
        <v>9</v>
      </c>
      <c r="J34" s="66" t="s">
        <v>1</v>
      </c>
      <c r="K34" s="152"/>
      <c r="M34" s="27"/>
    </row>
    <row r="35" spans="1:13" ht="16.5" customHeight="1">
      <c r="A35" s="50">
        <v>3</v>
      </c>
      <c r="B35" s="51" t="s">
        <v>29</v>
      </c>
      <c r="C35" s="51"/>
      <c r="D35" s="52"/>
      <c r="E35" s="52"/>
      <c r="F35" s="52"/>
      <c r="G35" s="52"/>
      <c r="H35" s="52"/>
      <c r="I35" s="52"/>
      <c r="J35" s="52"/>
      <c r="K35" s="52"/>
      <c r="M35" s="27"/>
    </row>
    <row r="36" spans="1:13" ht="36" customHeight="1">
      <c r="A36" s="134" t="s">
        <v>78</v>
      </c>
      <c r="B36" s="133" t="s">
        <v>80</v>
      </c>
      <c r="C36" s="80"/>
      <c r="D36" s="56">
        <v>300</v>
      </c>
      <c r="E36" s="75" t="s">
        <v>0</v>
      </c>
      <c r="F36" s="75">
        <v>11.07</v>
      </c>
      <c r="G36" s="75">
        <v>4.43</v>
      </c>
      <c r="H36" s="20">
        <f t="shared" ref="H36" si="9">F36*D36</f>
        <v>3321</v>
      </c>
      <c r="I36" s="21">
        <f t="shared" ref="I36" si="10">G36*D36</f>
        <v>1329</v>
      </c>
      <c r="J36" s="21">
        <f t="shared" ref="J36" si="11">SUM(H36:I36)</f>
        <v>4650</v>
      </c>
      <c r="K36" s="21">
        <f t="shared" ref="K36" si="12">J36+M36</f>
        <v>5812.5</v>
      </c>
      <c r="M36" s="27">
        <f t="shared" ref="M36:M41" si="13">J36*25%</f>
        <v>1162.5</v>
      </c>
    </row>
    <row r="37" spans="1:13" ht="16.5" customHeight="1">
      <c r="A37" s="62"/>
      <c r="B37" s="65" t="s">
        <v>31</v>
      </c>
      <c r="C37" s="63"/>
      <c r="D37" s="64"/>
      <c r="E37" s="76"/>
      <c r="F37" s="76"/>
      <c r="G37" s="76"/>
      <c r="H37" s="82">
        <f>SUM(H36:H36)</f>
        <v>3321</v>
      </c>
      <c r="I37" s="83">
        <f>SUM(I36:I36)</f>
        <v>1329</v>
      </c>
      <c r="J37" s="83">
        <f>SUM(H37:I37)</f>
        <v>4650</v>
      </c>
      <c r="K37" s="86">
        <f>SUM(K36:K36)</f>
        <v>5812.5</v>
      </c>
      <c r="M37" s="27">
        <f t="shared" si="13"/>
        <v>1162.5</v>
      </c>
    </row>
    <row r="38" spans="1:13" ht="16.5" customHeight="1">
      <c r="A38" s="13"/>
      <c r="B38" s="14"/>
      <c r="C38" s="57"/>
      <c r="D38" s="11"/>
      <c r="E38" s="77"/>
      <c r="F38" s="77"/>
      <c r="G38" s="77"/>
      <c r="H38" s="58"/>
      <c r="I38" s="59"/>
      <c r="J38" s="59"/>
      <c r="K38" s="59"/>
      <c r="M38" s="27"/>
    </row>
    <row r="39" spans="1:13" ht="16.5" customHeight="1">
      <c r="A39" s="50">
        <v>4</v>
      </c>
      <c r="B39" s="51" t="s">
        <v>32</v>
      </c>
      <c r="C39" s="51"/>
      <c r="D39" s="52"/>
      <c r="E39" s="52"/>
      <c r="F39" s="52"/>
      <c r="G39" s="52"/>
      <c r="H39" s="52"/>
      <c r="I39" s="52"/>
      <c r="J39" s="52"/>
      <c r="K39" s="52"/>
      <c r="M39" s="27"/>
    </row>
    <row r="40" spans="1:13" ht="16.5" customHeight="1">
      <c r="A40" s="2" t="s">
        <v>79</v>
      </c>
      <c r="B40" s="81" t="s">
        <v>77</v>
      </c>
      <c r="C40" s="17">
        <v>9537</v>
      </c>
      <c r="D40" s="16">
        <v>300</v>
      </c>
      <c r="E40" s="74" t="s">
        <v>0</v>
      </c>
      <c r="F40" s="79"/>
      <c r="G40" s="79">
        <v>1.2</v>
      </c>
      <c r="H40" s="20">
        <f>F40*D40</f>
        <v>0</v>
      </c>
      <c r="I40" s="21">
        <f>G40*D40</f>
        <v>360</v>
      </c>
      <c r="J40" s="21">
        <f>SUM(H40:I40)</f>
        <v>360</v>
      </c>
      <c r="K40" s="21">
        <f>J40+M40</f>
        <v>450</v>
      </c>
      <c r="M40" s="27">
        <f t="shared" si="13"/>
        <v>90</v>
      </c>
    </row>
    <row r="41" spans="1:13" ht="16.5" customHeight="1">
      <c r="A41" s="62"/>
      <c r="B41" s="65" t="s">
        <v>33</v>
      </c>
      <c r="C41" s="63"/>
      <c r="D41" s="64"/>
      <c r="E41" s="76"/>
      <c r="F41" s="76"/>
      <c r="G41" s="76"/>
      <c r="H41" s="82">
        <f>SUM(H40:H40)</f>
        <v>0</v>
      </c>
      <c r="I41" s="83">
        <f>SUM(I40:I40)</f>
        <v>360</v>
      </c>
      <c r="J41" s="83">
        <f>SUM(H41:I41)</f>
        <v>360</v>
      </c>
      <c r="K41" s="87">
        <f t="shared" ref="K41" si="14">J41+M41</f>
        <v>450</v>
      </c>
      <c r="M41" s="27">
        <f t="shared" si="13"/>
        <v>90</v>
      </c>
    </row>
    <row r="42" spans="1:13" ht="16.5" customHeight="1" thickBot="1">
      <c r="A42" s="13"/>
      <c r="B42" s="60"/>
      <c r="C42" s="61"/>
      <c r="D42" s="11"/>
      <c r="E42" s="11"/>
      <c r="F42" s="11"/>
      <c r="G42" s="11"/>
      <c r="H42" s="58"/>
      <c r="I42" s="59"/>
      <c r="J42" s="59"/>
      <c r="K42" s="59"/>
      <c r="M42" s="27"/>
    </row>
    <row r="43" spans="1:13" ht="26.25" thickBot="1">
      <c r="A43" s="35"/>
      <c r="B43" s="47" t="s">
        <v>15</v>
      </c>
      <c r="C43" s="36"/>
      <c r="D43" s="36"/>
      <c r="E43" s="37"/>
      <c r="F43" s="37"/>
      <c r="G43" s="38"/>
      <c r="H43" s="38"/>
      <c r="I43" s="39"/>
      <c r="J43" s="53" t="s">
        <v>13</v>
      </c>
      <c r="K43" s="54" t="s">
        <v>14</v>
      </c>
    </row>
    <row r="44" spans="1:13" ht="15" thickBot="1">
      <c r="A44" s="40"/>
      <c r="B44" s="41"/>
      <c r="C44" s="42"/>
      <c r="D44" s="43"/>
      <c r="E44" s="44"/>
      <c r="F44" s="44"/>
      <c r="G44" s="45"/>
      <c r="H44" s="45"/>
      <c r="I44" s="46"/>
      <c r="J44" s="137">
        <f>J41+J37+J28+J14</f>
        <v>75796.107000000018</v>
      </c>
      <c r="K44" s="138">
        <f>K41+K37+K28+K14</f>
        <v>94745.133750000008</v>
      </c>
    </row>
    <row r="45" spans="1:13">
      <c r="A45" s="30"/>
      <c r="B45" s="34"/>
      <c r="C45" s="31"/>
      <c r="D45" s="32"/>
      <c r="E45" s="33"/>
      <c r="F45" s="33"/>
      <c r="G45" s="23"/>
      <c r="I45" s="12"/>
      <c r="J45" s="28"/>
      <c r="K45" s="29"/>
    </row>
    <row r="46" spans="1:13">
      <c r="A46" s="30"/>
      <c r="B46" s="34"/>
      <c r="C46" s="31"/>
      <c r="D46" s="32"/>
      <c r="E46" s="33"/>
      <c r="F46" s="33"/>
      <c r="G46" s="23"/>
      <c r="I46" s="12"/>
      <c r="J46" s="28"/>
      <c r="K46" s="29"/>
    </row>
    <row r="47" spans="1:13">
      <c r="A47" s="30"/>
      <c r="B47" s="34"/>
      <c r="C47" s="31"/>
      <c r="D47" s="32"/>
      <c r="E47" s="33"/>
      <c r="F47" s="33"/>
      <c r="G47" s="23"/>
      <c r="I47" s="12"/>
      <c r="J47" s="28"/>
      <c r="K47" s="29"/>
    </row>
    <row r="48" spans="1:13" ht="13.5" customHeight="1">
      <c r="A48" s="13"/>
      <c r="B48" s="14"/>
      <c r="C48" s="14"/>
      <c r="D48" s="11"/>
      <c r="E48" s="11"/>
      <c r="F48" s="11"/>
      <c r="G48" s="11"/>
      <c r="H48" s="11"/>
      <c r="I48" s="11"/>
      <c r="J48" s="12"/>
      <c r="K48" s="12"/>
    </row>
    <row r="49" spans="1:11" ht="13.5" customHeight="1">
      <c r="A49" s="13"/>
      <c r="B49" s="14"/>
      <c r="C49" s="14"/>
      <c r="D49" s="11"/>
      <c r="E49" s="11"/>
      <c r="F49" s="11"/>
      <c r="G49" s="49" t="s">
        <v>81</v>
      </c>
      <c r="H49" s="11"/>
      <c r="I49" s="11"/>
      <c r="J49" s="12"/>
      <c r="K49" s="12"/>
    </row>
    <row r="50" spans="1:11" ht="13.5" customHeight="1">
      <c r="A50" s="13"/>
      <c r="B50" s="14"/>
      <c r="C50" s="14"/>
      <c r="D50" s="11"/>
      <c r="E50" s="11"/>
      <c r="F50" s="11"/>
      <c r="G50" s="11"/>
      <c r="H50" s="11"/>
      <c r="I50" s="11"/>
      <c r="J50" s="12"/>
      <c r="K50" s="12"/>
    </row>
    <row r="51" spans="1:11">
      <c r="A51" s="13"/>
      <c r="B51" s="18"/>
      <c r="C51" s="18"/>
      <c r="D51" s="19"/>
      <c r="E51" s="19"/>
      <c r="F51" s="19"/>
      <c r="G51" s="11"/>
      <c r="H51" s="11"/>
      <c r="I51" s="11"/>
      <c r="J51" s="12"/>
      <c r="K51" s="12"/>
    </row>
    <row r="52" spans="1:11" ht="15">
      <c r="B52" s="144" t="s">
        <v>20</v>
      </c>
      <c r="C52" s="144"/>
      <c r="D52" s="144"/>
      <c r="E52" s="144"/>
      <c r="F52" s="144"/>
    </row>
    <row r="53" spans="1:11">
      <c r="B53" s="143" t="s">
        <v>82</v>
      </c>
      <c r="C53" s="143"/>
      <c r="D53" s="143"/>
      <c r="E53" s="143"/>
      <c r="F53" s="143"/>
    </row>
    <row r="72" spans="2:11">
      <c r="B72" s="55"/>
    </row>
    <row r="79" spans="2:11">
      <c r="J79" s="26"/>
      <c r="K79" s="26"/>
    </row>
    <row r="81" spans="10:11">
      <c r="J81" s="26"/>
      <c r="K81" s="26"/>
    </row>
  </sheetData>
  <mergeCells count="22">
    <mergeCell ref="K33:K34"/>
    <mergeCell ref="A33:A34"/>
    <mergeCell ref="B33:B34"/>
    <mergeCell ref="C33:C34"/>
    <mergeCell ref="D33:D34"/>
    <mergeCell ref="E33:E34"/>
    <mergeCell ref="B53:F53"/>
    <mergeCell ref="B52:F52"/>
    <mergeCell ref="A1:K1"/>
    <mergeCell ref="A5:M5"/>
    <mergeCell ref="A2:K2"/>
    <mergeCell ref="A3:K3"/>
    <mergeCell ref="H10:I10"/>
    <mergeCell ref="F10:G10"/>
    <mergeCell ref="K10:K11"/>
    <mergeCell ref="E10:E11"/>
    <mergeCell ref="C10:C11"/>
    <mergeCell ref="B10:B11"/>
    <mergeCell ref="A10:A11"/>
    <mergeCell ref="D10:D11"/>
    <mergeCell ref="F33:G33"/>
    <mergeCell ref="H33:I33"/>
  </mergeCells>
  <phoneticPr fontId="4" type="noConversion"/>
  <pageMargins left="0.51181102362204722" right="0.59055118110236227" top="0.59055118110236227" bottom="0.19685039370078741" header="0.51181102362204722" footer="0.3937007874015748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C16" sqref="C16"/>
    </sheetView>
  </sheetViews>
  <sheetFormatPr defaultRowHeight="12.75"/>
  <cols>
    <col min="1" max="1" width="27.5703125" customWidth="1"/>
    <col min="2" max="2" width="16.28515625" customWidth="1"/>
    <col min="3" max="3" width="12.42578125" style="1" customWidth="1"/>
    <col min="4" max="4" width="12.5703125" customWidth="1"/>
    <col min="5" max="5" width="13.42578125" customWidth="1"/>
    <col min="6" max="6" width="12.28515625" customWidth="1"/>
  </cols>
  <sheetData>
    <row r="1" spans="1:11" ht="15.75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>
      <c r="A2" s="164" t="s">
        <v>51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>
      <c r="A3" s="165" t="s">
        <v>52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3.5" thickBot="1">
      <c r="C4"/>
    </row>
    <row r="5" spans="1:11" ht="15.75" customHeight="1" thickBot="1">
      <c r="A5" s="122"/>
      <c r="B5" s="123" t="s">
        <v>53</v>
      </c>
      <c r="C5" s="123"/>
      <c r="D5" s="123"/>
      <c r="E5" s="124"/>
      <c r="F5" s="88"/>
      <c r="G5" s="88"/>
      <c r="H5" s="88"/>
    </row>
    <row r="6" spans="1:11" ht="12.75" customHeight="1" thickBot="1">
      <c r="A6" s="113" t="s">
        <v>47</v>
      </c>
      <c r="B6" s="114"/>
      <c r="C6" s="166" t="s">
        <v>36</v>
      </c>
      <c r="D6" s="167"/>
      <c r="E6" s="167"/>
      <c r="F6" s="167"/>
      <c r="G6" s="88"/>
      <c r="H6" s="88"/>
    </row>
    <row r="7" spans="1:11" ht="12.75" customHeight="1" thickBot="1">
      <c r="A7" s="128" t="s">
        <v>2</v>
      </c>
      <c r="B7" s="128" t="s">
        <v>37</v>
      </c>
      <c r="C7" s="128" t="s">
        <v>38</v>
      </c>
      <c r="D7" s="128" t="s">
        <v>39</v>
      </c>
      <c r="E7" s="128" t="s">
        <v>40</v>
      </c>
      <c r="F7" s="88"/>
      <c r="G7" s="88"/>
      <c r="H7" s="88"/>
    </row>
    <row r="8" spans="1:11" ht="12.75" customHeight="1" thickBot="1">
      <c r="A8" s="89" t="str">
        <f>'Planilha Orçamentária'!B12</f>
        <v>SERVIÇOS PRELIMINARES</v>
      </c>
      <c r="B8" s="90">
        <f>E8</f>
        <v>243.58000000000004</v>
      </c>
      <c r="C8" s="90">
        <v>0</v>
      </c>
      <c r="D8" s="90">
        <v>0</v>
      </c>
      <c r="E8" s="91">
        <f>'Planilha Orçamentária'!K14</f>
        <v>243.58000000000004</v>
      </c>
      <c r="F8" s="88"/>
      <c r="G8" s="88"/>
      <c r="H8" s="88"/>
    </row>
    <row r="9" spans="1:11" ht="12.75" customHeight="1" thickBot="1">
      <c r="A9" s="9"/>
      <c r="B9" s="94">
        <f>B8/E8</f>
        <v>1</v>
      </c>
      <c r="C9" s="93"/>
      <c r="D9" s="93"/>
      <c r="E9" s="94">
        <f>E8/E16</f>
        <v>2.5708972097999707E-3</v>
      </c>
      <c r="F9" s="88"/>
      <c r="G9" s="88"/>
      <c r="H9" s="88"/>
    </row>
    <row r="10" spans="1:11" ht="12.75" customHeight="1" thickBot="1">
      <c r="A10" s="89" t="str">
        <f>'Planilha Orçamentária'!B16</f>
        <v>COBERTURA</v>
      </c>
      <c r="B10" s="90">
        <f>E10</f>
        <v>88239.053750000006</v>
      </c>
      <c r="C10" s="90"/>
      <c r="D10" s="90">
        <f>C10</f>
        <v>0</v>
      </c>
      <c r="E10" s="91">
        <f>'Planilha Orçamentária'!K28</f>
        <v>88239.053750000006</v>
      </c>
      <c r="F10" s="88"/>
      <c r="G10" s="88"/>
      <c r="H10" s="88"/>
    </row>
    <row r="11" spans="1:11" ht="12.75" customHeight="1" thickBot="1">
      <c r="A11" s="9"/>
      <c r="B11" s="94">
        <f>B10/E10</f>
        <v>1</v>
      </c>
      <c r="C11" s="92"/>
      <c r="D11" s="92"/>
      <c r="E11" s="94">
        <f>E10/E16</f>
        <v>0.93133072124667293</v>
      </c>
      <c r="F11" s="121"/>
      <c r="G11" s="88"/>
      <c r="H11" s="88"/>
    </row>
    <row r="12" spans="1:11" ht="15" customHeight="1" thickBot="1">
      <c r="A12" s="89" t="str">
        <f>'Planilha Orçamentária'!B35</f>
        <v>PINTURA</v>
      </c>
      <c r="B12" s="90">
        <f>E12</f>
        <v>5812.5</v>
      </c>
      <c r="C12" s="90"/>
      <c r="D12" s="90"/>
      <c r="E12" s="91">
        <f>'Planilha Orçamentária'!K37</f>
        <v>5812.5</v>
      </c>
      <c r="F12" s="88"/>
      <c r="G12" s="88"/>
      <c r="H12" s="88"/>
    </row>
    <row r="13" spans="1:11" ht="15" customHeight="1" thickBot="1">
      <c r="A13" s="14"/>
      <c r="B13" s="95">
        <f>B12/E12</f>
        <v>1</v>
      </c>
      <c r="C13" s="119"/>
      <c r="D13" s="120"/>
      <c r="E13" s="95">
        <f>E12/E16</f>
        <v>6.1348797240998135E-2</v>
      </c>
      <c r="F13" s="88"/>
      <c r="G13" s="88"/>
      <c r="H13" s="88"/>
    </row>
    <row r="14" spans="1:11" ht="15" customHeight="1" thickBot="1">
      <c r="A14" s="96" t="str">
        <f>'Planilha Orçamentária'!B39</f>
        <v>SERVIÇOS FINAIS</v>
      </c>
      <c r="B14" s="90">
        <f>E14</f>
        <v>450</v>
      </c>
      <c r="C14" s="90">
        <v>0</v>
      </c>
      <c r="D14" s="90"/>
      <c r="E14" s="90">
        <f>'Planilha Orçamentária'!K41</f>
        <v>450</v>
      </c>
      <c r="F14" s="88"/>
      <c r="G14" s="88"/>
      <c r="H14" s="88"/>
    </row>
    <row r="15" spans="1:11" ht="15" customHeight="1" thickBot="1">
      <c r="B15" s="139">
        <f>B14/E14</f>
        <v>1</v>
      </c>
      <c r="C15" s="93"/>
      <c r="D15" s="92"/>
      <c r="E15" s="94">
        <f>E14/E16</f>
        <v>4.7495843025288876E-3</v>
      </c>
      <c r="F15" s="88"/>
      <c r="G15" s="88"/>
      <c r="H15" s="88"/>
    </row>
    <row r="16" spans="1:11" ht="15" customHeight="1" thickBot="1">
      <c r="A16" s="97" t="s">
        <v>84</v>
      </c>
      <c r="B16" s="98"/>
      <c r="C16" s="99"/>
      <c r="D16" s="99"/>
      <c r="E16" s="100">
        <f>'Planilha Orçamentária'!K44</f>
        <v>94745.133750000008</v>
      </c>
      <c r="F16" s="88"/>
      <c r="G16" s="88"/>
      <c r="H16" s="88"/>
    </row>
    <row r="17" spans="1:8" ht="15" customHeight="1" thickBot="1">
      <c r="B17" s="93"/>
      <c r="C17" s="93"/>
      <c r="D17" s="93"/>
      <c r="E17" s="140">
        <f>E15+E13+E11+E9</f>
        <v>0.99999999999999989</v>
      </c>
      <c r="F17" s="88"/>
      <c r="G17" s="88"/>
      <c r="H17" s="88"/>
    </row>
    <row r="18" spans="1:8" ht="12.75" customHeight="1" thickBot="1">
      <c r="A18" s="129" t="s">
        <v>41</v>
      </c>
      <c r="B18" s="141">
        <f>B19/E16</f>
        <v>1</v>
      </c>
      <c r="C18" s="101"/>
      <c r="D18" s="101"/>
      <c r="E18" s="125"/>
      <c r="F18" s="88"/>
      <c r="G18" s="88"/>
      <c r="H18" s="88"/>
    </row>
    <row r="19" spans="1:8" ht="15" customHeight="1" thickBot="1">
      <c r="A19" s="129" t="s">
        <v>42</v>
      </c>
      <c r="B19" s="102">
        <f>B14+B12+B10+B8</f>
        <v>94745.133750000008</v>
      </c>
      <c r="C19" s="102">
        <f>C10</f>
        <v>0</v>
      </c>
      <c r="D19" s="102">
        <f>D14+D12+D10</f>
        <v>0</v>
      </c>
      <c r="E19" s="126"/>
      <c r="F19" s="88"/>
      <c r="G19" s="88"/>
      <c r="H19" s="88"/>
    </row>
    <row r="20" spans="1:8" ht="12.75" customHeight="1" thickBot="1">
      <c r="A20" s="129" t="s">
        <v>43</v>
      </c>
      <c r="B20" s="142">
        <f>B19/E16</f>
        <v>1</v>
      </c>
      <c r="C20" s="103"/>
      <c r="D20" s="104"/>
      <c r="E20" s="127"/>
      <c r="F20" s="88"/>
      <c r="G20" s="88"/>
      <c r="H20" s="88"/>
    </row>
    <row r="21" spans="1:8" ht="12.75" customHeight="1" thickBot="1">
      <c r="A21" s="129" t="s">
        <v>44</v>
      </c>
      <c r="B21" s="130">
        <f>B14+B12+B10+B8</f>
        <v>94745.133750000008</v>
      </c>
      <c r="C21" s="130">
        <f>C10</f>
        <v>0</v>
      </c>
      <c r="D21" s="130">
        <f>D14+D12+D10</f>
        <v>0</v>
      </c>
      <c r="E21" s="131">
        <f>E14+E12+E10+E8</f>
        <v>94745.133750000008</v>
      </c>
      <c r="F21" s="88"/>
      <c r="G21" s="88"/>
      <c r="H21" s="88"/>
    </row>
    <row r="22" spans="1:8" ht="12.75" customHeight="1">
      <c r="D22" s="1"/>
    </row>
    <row r="23" spans="1:8" ht="12.75" customHeight="1">
      <c r="A23" s="105"/>
      <c r="D23" s="1"/>
    </row>
    <row r="24" spans="1:8" ht="12.75" customHeight="1">
      <c r="A24" s="23"/>
      <c r="B24" s="106"/>
      <c r="C24" s="23"/>
      <c r="D24" s="23"/>
      <c r="E24" s="23"/>
    </row>
    <row r="25" spans="1:8" ht="12.75" customHeight="1">
      <c r="A25" s="107"/>
      <c r="B25" s="108"/>
      <c r="C25" s="108"/>
      <c r="D25" s="108"/>
      <c r="E25" s="109"/>
    </row>
    <row r="26" spans="1:8" ht="12.75" customHeight="1">
      <c r="A26" s="23"/>
      <c r="B26" s="3"/>
      <c r="C26" s="3"/>
      <c r="D26" s="3"/>
      <c r="E26" s="110"/>
    </row>
    <row r="27" spans="1:8" ht="12.75" customHeight="1">
      <c r="C27"/>
    </row>
    <row r="28" spans="1:8" ht="12.75" customHeight="1">
      <c r="A28" s="23"/>
      <c r="B28" s="3"/>
      <c r="C28" s="111"/>
      <c r="D28" s="3"/>
      <c r="E28" s="110"/>
    </row>
    <row r="29" spans="1:8" ht="15" customHeight="1">
      <c r="A29" s="117" t="s">
        <v>83</v>
      </c>
      <c r="B29" s="108"/>
      <c r="C29" s="111"/>
      <c r="D29" s="108"/>
      <c r="E29" s="109"/>
    </row>
    <row r="30" spans="1:8" ht="12.75" customHeight="1">
      <c r="A30" s="23"/>
      <c r="B30" s="3"/>
      <c r="C30" s="111"/>
      <c r="D30" s="3"/>
      <c r="E30" s="110"/>
    </row>
    <row r="31" spans="1:8" ht="12.75" customHeight="1">
      <c r="B31" s="85"/>
      <c r="C31" s="23"/>
      <c r="D31" s="85"/>
      <c r="E31" s="112"/>
    </row>
    <row r="32" spans="1:8" ht="12.75" customHeight="1">
      <c r="C32" s="85"/>
      <c r="D32" s="116" t="s">
        <v>49</v>
      </c>
      <c r="E32" s="118"/>
    </row>
    <row r="33" spans="1:5" ht="12.75" customHeight="1">
      <c r="C33" s="84"/>
      <c r="D33" s="84" t="s">
        <v>45</v>
      </c>
      <c r="E33" s="112"/>
    </row>
    <row r="34" spans="1:5" ht="12.75" customHeight="1">
      <c r="C34" s="84"/>
      <c r="D34" s="116" t="s">
        <v>46</v>
      </c>
      <c r="E34" s="112"/>
    </row>
    <row r="35" spans="1:5" ht="12.75" customHeight="1">
      <c r="C35" s="84"/>
      <c r="D35" s="115" t="s">
        <v>48</v>
      </c>
    </row>
    <row r="36" spans="1:5" ht="12.75" customHeight="1">
      <c r="C36"/>
    </row>
    <row r="37" spans="1:5" ht="12.75" customHeight="1">
      <c r="A37" s="88"/>
      <c r="B37" s="88"/>
      <c r="C37" s="88"/>
      <c r="D37" s="88"/>
    </row>
    <row r="38" spans="1:5" ht="12.75" customHeight="1">
      <c r="A38" s="88"/>
      <c r="B38" s="88"/>
      <c r="C38" s="88"/>
      <c r="D38" s="88"/>
    </row>
    <row r="39" spans="1:5" ht="12.75" customHeight="1">
      <c r="A39" s="88"/>
      <c r="B39" s="88"/>
      <c r="C39" s="88"/>
      <c r="D39" s="88"/>
    </row>
    <row r="40" spans="1:5" ht="12.75" customHeight="1">
      <c r="A40" s="88"/>
      <c r="B40" s="88"/>
      <c r="C40" s="88"/>
      <c r="D40" s="88"/>
    </row>
    <row r="41" spans="1:5" ht="12.75" customHeight="1">
      <c r="A41" s="88"/>
      <c r="B41" s="88"/>
      <c r="C41" s="88"/>
      <c r="D41" s="88"/>
    </row>
    <row r="42" spans="1:5" ht="12.75" customHeight="1">
      <c r="A42" s="88"/>
      <c r="B42" s="88"/>
      <c r="C42" s="88"/>
      <c r="D42" s="88"/>
    </row>
    <row r="43" spans="1:5" ht="12.75" customHeight="1">
      <c r="A43" s="88"/>
      <c r="B43" s="88"/>
      <c r="C43" s="88"/>
      <c r="D43" s="88"/>
    </row>
    <row r="44" spans="1:5" ht="12.75" customHeight="1">
      <c r="A44" s="88"/>
      <c r="B44" s="88"/>
      <c r="C44" s="88"/>
      <c r="D44" s="88"/>
    </row>
    <row r="45" spans="1:5" ht="12.75" customHeight="1">
      <c r="A45" s="88"/>
      <c r="B45" s="88"/>
      <c r="C45" s="88"/>
      <c r="D45" s="88"/>
    </row>
    <row r="46" spans="1:5" ht="12.75" customHeight="1">
      <c r="A46" s="88"/>
      <c r="B46" s="88"/>
      <c r="C46" s="88"/>
      <c r="D46" s="88"/>
    </row>
    <row r="47" spans="1:5" ht="12.75" customHeight="1">
      <c r="A47" s="88"/>
      <c r="B47" s="88"/>
      <c r="C47" s="88"/>
      <c r="D47" s="88"/>
    </row>
    <row r="48" spans="1:5" ht="12.75" customHeight="1">
      <c r="A48" s="88"/>
      <c r="B48" s="88"/>
      <c r="C48" s="88"/>
      <c r="D48" s="88"/>
    </row>
    <row r="49" spans="3:3">
      <c r="C49"/>
    </row>
    <row r="50" spans="3:3">
      <c r="C50"/>
    </row>
    <row r="51" spans="3:3">
      <c r="C51"/>
    </row>
    <row r="52" spans="3:3">
      <c r="C52"/>
    </row>
  </sheetData>
  <mergeCells count="4">
    <mergeCell ref="A1:K1"/>
    <mergeCell ref="A2:K2"/>
    <mergeCell ref="A3:K3"/>
    <mergeCell ref="C6:F6"/>
  </mergeCells>
  <phoneticPr fontId="4" type="noConversion"/>
  <pageMargins left="1.1023622047244095" right="0.59055118110236227" top="1.1811023622047245" bottom="0.98425196850393704" header="0.35433070866141736" footer="0.51181102362204722"/>
  <pageSetup paperSize="9" scale="95" orientation="portrait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2.75"/>
  <sheetData/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Orçamentária</vt:lpstr>
      <vt:lpstr>Cronograma Físico-Financeiro</vt:lpstr>
      <vt:lpstr>.</vt:lpstr>
    </vt:vector>
  </TitlesOfParts>
  <Company>xx-xx-xx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MicroP</cp:lastModifiedBy>
  <cp:lastPrinted>2013-09-08T12:08:32Z</cp:lastPrinted>
  <dcterms:created xsi:type="dcterms:W3CDTF">2005-07-24T18:51:52Z</dcterms:created>
  <dcterms:modified xsi:type="dcterms:W3CDTF">2013-09-08T12:24:17Z</dcterms:modified>
</cp:coreProperties>
</file>